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69\"/>
    </mc:Choice>
  </mc:AlternateContent>
  <xr:revisionPtr revIDLastSave="0" documentId="13_ncr:1_{787A80FF-DC36-4FF1-ADC6-1814EEE08428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6-07-01" sheetId="6" r:id="rId6"/>
    <sheet name="ОСР 6-12-01" sheetId="7" r:id="rId7"/>
    <sheet name="ОСР 27-02-01" sheetId="8" r:id="rId8"/>
    <sheet name="ОСР 27-09-01" sheetId="9" r:id="rId9"/>
    <sheet name="ОСР 27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" l="1"/>
  <c r="C29" i="1"/>
  <c r="C37" i="1"/>
  <c r="C27" i="1"/>
  <c r="C30" i="1" s="1"/>
  <c r="I38" i="1"/>
  <c r="I37" i="1"/>
  <c r="I36" i="1"/>
  <c r="I35" i="1"/>
  <c r="I34" i="1"/>
  <c r="G70" i="2"/>
  <c r="G71" i="2" s="1"/>
  <c r="G72" i="2" s="1"/>
  <c r="G74" i="2" s="1"/>
  <c r="G75" i="2" s="1"/>
  <c r="G76" i="2" s="1"/>
  <c r="F70" i="2"/>
  <c r="F71" i="2" s="1"/>
  <c r="F72" i="2" s="1"/>
  <c r="F74" i="2" s="1"/>
  <c r="F75" i="2" s="1"/>
  <c r="F76" i="2" s="1"/>
  <c r="C36" i="1" s="1"/>
  <c r="E70" i="2"/>
  <c r="E71" i="2" s="1"/>
  <c r="E72" i="2" s="1"/>
  <c r="E74" i="2" s="1"/>
  <c r="E75" i="2" s="1"/>
  <c r="E76" i="2" s="1"/>
  <c r="D70" i="2"/>
  <c r="D71" i="2" s="1"/>
  <c r="G61" i="2"/>
  <c r="F61" i="2"/>
  <c r="E61" i="2"/>
  <c r="D61" i="2"/>
  <c r="H60" i="2"/>
  <c r="G42" i="2"/>
  <c r="F42" i="2"/>
  <c r="E42" i="2"/>
  <c r="D42" i="2"/>
  <c r="H41" i="2"/>
  <c r="G39" i="2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C35" i="1" l="1"/>
  <c r="H61" i="2"/>
  <c r="H39" i="2"/>
  <c r="H33" i="2"/>
  <c r="H42" i="2"/>
  <c r="H23" i="2"/>
  <c r="C31" i="1"/>
  <c r="H71" i="2"/>
  <c r="D72" i="2"/>
  <c r="H70" i="2"/>
  <c r="D74" i="2" l="1"/>
  <c r="H72" i="2"/>
  <c r="D75" i="2" l="1"/>
  <c r="H74" i="2"/>
  <c r="D76" i="2" l="1"/>
  <c r="H75" i="2"/>
  <c r="H76" i="2" l="1"/>
  <c r="C38" i="1" l="1"/>
  <c r="C40" i="1" s="1"/>
  <c r="C39" i="1" l="1"/>
  <c r="C42" i="1"/>
</calcChain>
</file>

<file path=xl/sharedStrings.xml><?xml version="1.0" encoding="utf-8"?>
<sst xmlns="http://schemas.openxmlformats.org/spreadsheetml/2006/main" count="408" uniqueCount="166">
  <si>
    <t>СВОДКА ЗАТРАТ</t>
  </si>
  <si>
    <t>P_0969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</si>
  <si>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</si>
  <si>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</si>
  <si>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</si>
  <si>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</si>
  <si>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</si>
  <si>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</si>
  <si>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</si>
  <si>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</si>
  <si>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</si>
  <si>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</si>
  <si>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</si>
  <si>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</si>
  <si>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</si>
  <si>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</si>
  <si>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</si>
  <si>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</si>
  <si>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</si>
  <si>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</si>
  <si>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</si>
  <si>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</si>
  <si>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</si>
  <si>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</si>
  <si>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</si>
  <si>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</si>
  <si>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</si>
  <si>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</si>
  <si>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</si>
  <si>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</si>
  <si>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</si>
  <si>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</si>
  <si>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</si>
  <si>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</si>
  <si>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</si>
  <si>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</si>
  <si>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</si>
  <si>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</si>
  <si>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</si>
  <si>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</si>
  <si>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</si>
  <si>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</si>
  <si>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</si>
  <si>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</si>
  <si>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</si>
  <si>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</si>
  <si>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</si>
  <si>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</si>
  <si>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</si>
  <si>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</si>
  <si>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</si>
  <si>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</si>
  <si>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</si>
  <si>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</si>
  <si>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</si>
  <si>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</si>
  <si>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ОСР-27-09-01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</si>
  <si>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</si>
  <si>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</si>
  <si>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</si>
  <si>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</si>
  <si>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</si>
  <si>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</si>
  <si>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</si>
  <si>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</si>
  <si>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</si>
  <si>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</si>
  <si>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</si>
  <si>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</si>
  <si>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</si>
  <si>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</si>
  <si>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</si>
  <si>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</si>
  <si>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</si>
  <si>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</si>
  <si>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</si>
  <si>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</si>
  <si>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</si>
  <si>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Смета № 1</t>
  </si>
  <si>
    <t>Смета №1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</si>
  <si>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</si>
  <si>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</si>
  <si>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</si>
  <si>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</si>
  <si>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</si>
  <si>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</si>
  <si>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</si>
  <si>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</si>
  <si>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</si>
  <si>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</si>
  <si>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</si>
  <si>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</si>
  <si>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</si>
  <si>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</si>
  <si>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</si>
  <si>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6-07-01</t>
  </si>
  <si>
    <t>Благоустройство</t>
  </si>
  <si>
    <t>ЛС-6-03</t>
  </si>
  <si>
    <t>Восстановление дорожного покрытия при прокладке кабельной линии</t>
  </si>
  <si>
    <t>ОБЪЕКТНЫЙ СМЕТНЫЙ РАСЧЕТ № ОСР 6-12-01</t>
  </si>
  <si>
    <t>ОБЪЕКТНЫЙ СМЕТНЫЙ РАСЧЕТ № ОСР 27-02-01</t>
  </si>
  <si>
    <t>ЛС-27-1</t>
  </si>
  <si>
    <t>КЛ-6 кВ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</si>
  <si>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</si>
  <si>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</si>
  <si>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</si>
  <si>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</si>
  <si>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</si>
  <si>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</si>
  <si>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</si>
  <si>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</si>
  <si>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</si>
  <si>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</si>
  <si>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</si>
  <si>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</si>
  <si>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</si>
  <si>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</si>
  <si>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</si>
  <si>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</si>
  <si>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</si>
  <si>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КЛ-0,4 кВ от КТП Сок 306/250кВА" Красноярский район Самарская область</t>
  </si>
  <si>
    <t>ГНБ трубой 110</t>
  </si>
  <si>
    <t>ОСР 518-09-01</t>
  </si>
  <si>
    <t>ОСР 27-09-01</t>
  </si>
  <si>
    <t>Реконструкция КЛ одноцепная</t>
  </si>
  <si>
    <t>ОСР 518-12-01</t>
  </si>
  <si>
    <t>ОСР 6-07-01</t>
  </si>
  <si>
    <t>км2</t>
  </si>
  <si>
    <t>"Реконструкция КВЛ-6кВ Ф-16 ЦРП-6-КТП-178" г.о. Новокуйбышевск Самарская область</t>
  </si>
  <si>
    <t>Восстановление дорожного покрытия при прокладке кабельной линии (м.б вкл в любую КЛ)</t>
  </si>
  <si>
    <t>ОСР 6-12-01</t>
  </si>
  <si>
    <t>ОСР 27-12-01</t>
  </si>
  <si>
    <t>ОСР 27-02-01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</si>
  <si>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</si>
  <si>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</si>
  <si>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</si>
  <si>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</si>
  <si>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</si>
  <si>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</si>
  <si>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</si>
  <si>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</si>
  <si>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</si>
  <si>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</si>
  <si>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</si>
  <si>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</si>
  <si>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</si>
  <si>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</si>
  <si>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</si>
  <si>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</si>
  <si>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</si>
  <si>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</si>
  <si>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</si>
  <si>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</si>
  <si>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</si>
  <si>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</si>
  <si>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</si>
  <si>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</si>
  <si>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</si>
  <si>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</si>
  <si>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</si>
  <si>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</si>
  <si>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</si>
  <si>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</si>
  <si>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</si>
  <si>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КЛ-0,4кВ от ТП-707 (ТП-2080707) до ж.д. 8 (кабель в земле) (двухцепная протяженностью 0,28 км)</t>
  </si>
  <si>
    <t>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</si>
</sst>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8" fontId="16" fillId="0" borderId="0" xfId="4" applyNumberFormat="1" applyFont="1" applyAlignment="1">
      <alignment vertical="center"/>
    </xf>
    <xf numFmtId="165" fontId="16" fillId="0" borderId="0" xfId="4" applyNumberFormat="1" applyFont="1" applyAlignment="1">
      <alignment vertical="center"/>
    </xf>
    <xf numFmtId="169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64" fontId="17" fillId="0" borderId="1" xfId="1" applyFont="1" applyFill="1" applyBorder="1" applyAlignment="1">
      <alignment horizontal="center" vertical="center" wrapText="1"/>
    </xf>
    <xf numFmtId="173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E22" sqref="E22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4" max="4" width="17.88671875" customWidth="1"/>
    <col min="9" max="9" width="16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6" t="s">
        <v>0</v>
      </c>
      <c r="B12" s="86"/>
      <c r="C12" s="86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9" t="s">
        <v>1</v>
      </c>
      <c r="B16" s="89"/>
      <c r="C16" s="89"/>
    </row>
    <row r="17" spans="1:9" ht="16.2" customHeight="1" x14ac:dyDescent="0.3">
      <c r="A17" s="88" t="s">
        <v>2</v>
      </c>
      <c r="B17" s="88"/>
      <c r="C17" s="88"/>
    </row>
    <row r="18" spans="1:9" ht="16.2" customHeight="1" x14ac:dyDescent="0.3">
      <c r="A18" s="1"/>
      <c r="B18" s="1"/>
      <c r="C18" s="1"/>
    </row>
    <row r="19" spans="1:9" ht="72" customHeight="1" x14ac:dyDescent="0.3">
      <c r="A19" s="87" t="s">
        <v>164</v>
      </c>
      <c r="B19" s="87"/>
      <c r="C19" s="87"/>
    </row>
    <row r="20" spans="1:9" ht="16.2" customHeight="1" x14ac:dyDescent="0.3">
      <c r="A20" s="88" t="s">
        <v>3</v>
      </c>
      <c r="B20" s="88"/>
      <c r="C20" s="88"/>
    </row>
    <row r="21" spans="1:9" ht="16.2" customHeight="1" x14ac:dyDescent="0.3">
      <c r="A21" s="1"/>
      <c r="B21" s="1"/>
      <c r="C21" s="1"/>
    </row>
    <row r="22" spans="1:9" ht="16.2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150</v>
      </c>
      <c r="D23" s="51"/>
      <c r="E23" s="51"/>
      <c r="F23" s="51"/>
      <c r="G23" s="52"/>
      <c r="H23" s="52"/>
      <c r="I23" s="52"/>
    </row>
    <row r="24" spans="1:9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 x14ac:dyDescent="0.3">
      <c r="A25" s="83" t="s">
        <v>151</v>
      </c>
      <c r="B25" s="84"/>
      <c r="C25" s="85"/>
      <c r="D25" s="51"/>
      <c r="E25" s="51"/>
      <c r="F25" s="51"/>
      <c r="G25" s="52"/>
      <c r="H25" s="52"/>
      <c r="I25" s="52"/>
    </row>
    <row r="26" spans="1:9" ht="16.95" customHeight="1" x14ac:dyDescent="0.3">
      <c r="A26" s="50">
        <v>1</v>
      </c>
      <c r="B26" s="53" t="s">
        <v>152</v>
      </c>
      <c r="C26" s="54"/>
      <c r="D26" s="51"/>
      <c r="E26" s="51"/>
      <c r="F26" s="51"/>
      <c r="G26" s="52"/>
      <c r="H26" s="52" t="s">
        <v>153</v>
      </c>
      <c r="I26" s="52"/>
    </row>
    <row r="27" spans="1:9" ht="16.95" customHeight="1" x14ac:dyDescent="0.3">
      <c r="A27" s="55" t="s">
        <v>6</v>
      </c>
      <c r="B27" s="53" t="s">
        <v>154</v>
      </c>
      <c r="C27" s="56">
        <f>71671.6782-C29</f>
        <v>43200.115787572795</v>
      </c>
      <c r="D27" s="57"/>
      <c r="E27" s="57"/>
      <c r="F27" s="57"/>
      <c r="G27" s="58" t="s">
        <v>155</v>
      </c>
      <c r="H27" s="58" t="s">
        <v>156</v>
      </c>
      <c r="I27" s="58" t="s">
        <v>157</v>
      </c>
    </row>
    <row r="28" spans="1:9" ht="16.95" customHeight="1" x14ac:dyDescent="0.3">
      <c r="A28" s="55" t="s">
        <v>7</v>
      </c>
      <c r="B28" s="53" t="s">
        <v>158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6.95" customHeight="1" x14ac:dyDescent="0.3">
      <c r="A29" s="55" t="s">
        <v>8</v>
      </c>
      <c r="B29" s="53" t="s">
        <v>159</v>
      </c>
      <c r="C29" s="62">
        <f>ССР!G67*1.2</f>
        <v>28471.5624124272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6.95" customHeight="1" x14ac:dyDescent="0.3">
      <c r="A30" s="50">
        <v>2</v>
      </c>
      <c r="B30" s="53" t="s">
        <v>9</v>
      </c>
      <c r="C30" s="62">
        <f>C27+C28+C29</f>
        <v>71671.678199999995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6.95" customHeight="1" x14ac:dyDescent="0.3">
      <c r="A31" s="55" t="s">
        <v>10</v>
      </c>
      <c r="B31" s="53" t="s">
        <v>160</v>
      </c>
      <c r="C31" s="62">
        <f>C30-ROUND(C30/1.2,5)</f>
        <v>11945.279699999992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161</v>
      </c>
      <c r="C32" s="67">
        <f>C30*I37</f>
        <v>86814.067302880547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3" t="s">
        <v>165</v>
      </c>
      <c r="B33" s="84"/>
      <c r="C33" s="85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152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154</v>
      </c>
      <c r="C35" s="76">
        <f>ССР!D76+ССР!E76-C27</f>
        <v>19818.452690935766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158</v>
      </c>
      <c r="C36" s="76">
        <f>ССР!F76</f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159</v>
      </c>
      <c r="C37" s="76">
        <f>(ССР!G72)*1.2-C29</f>
        <v>3737.7578556729204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23556.210546608687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160</v>
      </c>
      <c r="C39" s="62">
        <f>C38-ROUND(C38/1.2,5)</f>
        <v>3926.0350866086883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161</v>
      </c>
      <c r="C40" s="77">
        <f>C38*I38</f>
        <v>29794.450572282309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162</v>
      </c>
      <c r="C42" s="79">
        <f>C40+C32</f>
        <v>116608.51787516286</v>
      </c>
      <c r="D42" s="57"/>
      <c r="E42" s="68"/>
      <c r="F42" s="69"/>
      <c r="G42" s="51"/>
      <c r="H42" s="51"/>
      <c r="I42" s="80"/>
    </row>
    <row r="43" spans="1:9" ht="15.6" x14ac:dyDescent="0.3">
      <c r="A43" s="52"/>
      <c r="B43" s="52"/>
      <c r="C43" s="52"/>
      <c r="D43" s="80"/>
      <c r="E43" s="51"/>
      <c r="F43" s="74"/>
      <c r="G43" s="51"/>
      <c r="H43" s="51"/>
      <c r="I43" s="51"/>
    </row>
    <row r="44" spans="1:9" ht="15.6" x14ac:dyDescent="0.3">
      <c r="A44" s="81" t="s">
        <v>163</v>
      </c>
      <c r="B44" s="52"/>
      <c r="C44" s="52"/>
      <c r="D44" s="51"/>
      <c r="E44" s="82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641.95908055670998</v>
      </c>
      <c r="H13" s="19">
        <v>641.95908055670998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641.95908055670998</v>
      </c>
      <c r="H14" s="19">
        <v>641.95908055670998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4"/>
  <sheetViews>
    <sheetView topLeftCell="C19" zoomScale="75" zoomScaleNormal="87" workbookViewId="0">
      <selection activeCell="H3" sqref="H3:H81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106</v>
      </c>
      <c r="B1" s="37" t="s">
        <v>107</v>
      </c>
      <c r="C1" s="37" t="s">
        <v>108</v>
      </c>
      <c r="D1" s="37" t="s">
        <v>109</v>
      </c>
      <c r="E1" s="37" t="s">
        <v>110</v>
      </c>
      <c r="F1" s="37" t="s">
        <v>111</v>
      </c>
      <c r="G1" s="37" t="s">
        <v>112</v>
      </c>
      <c r="H1" s="37" t="s">
        <v>113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2" t="s">
        <v>84</v>
      </c>
      <c r="B3" s="96"/>
      <c r="C3" s="45"/>
      <c r="D3" s="43">
        <v>35244.423529412001</v>
      </c>
      <c r="E3" s="41"/>
      <c r="F3" s="41"/>
      <c r="G3" s="41"/>
      <c r="H3" s="48"/>
    </row>
    <row r="4" spans="1:8" x14ac:dyDescent="0.3">
      <c r="A4" s="97" t="s">
        <v>114</v>
      </c>
      <c r="B4" s="42" t="s">
        <v>115</v>
      </c>
      <c r="C4" s="45"/>
      <c r="D4" s="43">
        <v>33074.258823529002</v>
      </c>
      <c r="E4" s="41"/>
      <c r="F4" s="41"/>
      <c r="G4" s="41"/>
      <c r="H4" s="48"/>
    </row>
    <row r="5" spans="1:8" x14ac:dyDescent="0.3">
      <c r="A5" s="97"/>
      <c r="B5" s="42" t="s">
        <v>116</v>
      </c>
      <c r="C5" s="37"/>
      <c r="D5" s="43">
        <v>2170.1647058824001</v>
      </c>
      <c r="E5" s="41"/>
      <c r="F5" s="41"/>
      <c r="G5" s="41"/>
      <c r="H5" s="47"/>
    </row>
    <row r="6" spans="1:8" x14ac:dyDescent="0.3">
      <c r="A6" s="100"/>
      <c r="B6" s="42" t="s">
        <v>117</v>
      </c>
      <c r="C6" s="37"/>
      <c r="D6" s="43">
        <v>0</v>
      </c>
      <c r="E6" s="41"/>
      <c r="F6" s="41"/>
      <c r="G6" s="41"/>
      <c r="H6" s="47"/>
    </row>
    <row r="7" spans="1:8" x14ac:dyDescent="0.3">
      <c r="A7" s="100"/>
      <c r="B7" s="42" t="s">
        <v>118</v>
      </c>
      <c r="C7" s="37"/>
      <c r="D7" s="43">
        <v>0</v>
      </c>
      <c r="E7" s="41"/>
      <c r="F7" s="41"/>
      <c r="G7" s="41"/>
      <c r="H7" s="47"/>
    </row>
    <row r="8" spans="1:8" x14ac:dyDescent="0.3">
      <c r="A8" s="98" t="s">
        <v>87</v>
      </c>
      <c r="B8" s="99"/>
      <c r="C8" s="97" t="s">
        <v>121</v>
      </c>
      <c r="D8" s="44">
        <v>35244.423529412001</v>
      </c>
      <c r="E8" s="41">
        <v>0.84</v>
      </c>
      <c r="F8" s="41" t="s">
        <v>119</v>
      </c>
      <c r="G8" s="44">
        <v>41957.647058823997</v>
      </c>
      <c r="H8" s="47"/>
    </row>
    <row r="9" spans="1:8" x14ac:dyDescent="0.3">
      <c r="A9" s="101">
        <v>1</v>
      </c>
      <c r="B9" s="42" t="s">
        <v>115</v>
      </c>
      <c r="C9" s="97"/>
      <c r="D9" s="44">
        <v>33074.258823529002</v>
      </c>
      <c r="E9" s="41"/>
      <c r="F9" s="41"/>
      <c r="G9" s="41"/>
      <c r="H9" s="100" t="s">
        <v>120</v>
      </c>
    </row>
    <row r="10" spans="1:8" x14ac:dyDescent="0.3">
      <c r="A10" s="97"/>
      <c r="B10" s="42" t="s">
        <v>116</v>
      </c>
      <c r="C10" s="97"/>
      <c r="D10" s="44">
        <v>2170.1647058824001</v>
      </c>
      <c r="E10" s="41"/>
      <c r="F10" s="41"/>
      <c r="G10" s="41"/>
      <c r="H10" s="100"/>
    </row>
    <row r="11" spans="1:8" x14ac:dyDescent="0.3">
      <c r="A11" s="97"/>
      <c r="B11" s="42" t="s">
        <v>117</v>
      </c>
      <c r="C11" s="97"/>
      <c r="D11" s="44">
        <v>0</v>
      </c>
      <c r="E11" s="41"/>
      <c r="F11" s="41"/>
      <c r="G11" s="41"/>
      <c r="H11" s="100"/>
    </row>
    <row r="12" spans="1:8" x14ac:dyDescent="0.3">
      <c r="A12" s="97"/>
      <c r="B12" s="42" t="s">
        <v>118</v>
      </c>
      <c r="C12" s="97"/>
      <c r="D12" s="44">
        <v>0</v>
      </c>
      <c r="E12" s="41"/>
      <c r="F12" s="41"/>
      <c r="G12" s="41"/>
      <c r="H12" s="100"/>
    </row>
    <row r="13" spans="1:8" ht="24.6" x14ac:dyDescent="0.3">
      <c r="A13" s="95" t="s">
        <v>57</v>
      </c>
      <c r="B13" s="96"/>
      <c r="C13" s="37"/>
      <c r="D13" s="43">
        <v>82.906119462022005</v>
      </c>
      <c r="E13" s="41"/>
      <c r="F13" s="41"/>
      <c r="G13" s="41"/>
      <c r="H13" s="47"/>
    </row>
    <row r="14" spans="1:8" x14ac:dyDescent="0.3">
      <c r="A14" s="97" t="s">
        <v>122</v>
      </c>
      <c r="B14" s="42" t="s">
        <v>115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7"/>
      <c r="B15" s="42" t="s">
        <v>116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7"/>
      <c r="B16" s="42" t="s">
        <v>117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7"/>
      <c r="B17" s="42" t="s">
        <v>118</v>
      </c>
      <c r="C17" s="37"/>
      <c r="D17" s="43">
        <v>49.041176470587999</v>
      </c>
      <c r="E17" s="41"/>
      <c r="F17" s="41"/>
      <c r="G17" s="41"/>
      <c r="H17" s="47"/>
    </row>
    <row r="18" spans="1:8" x14ac:dyDescent="0.3">
      <c r="A18" s="98" t="s">
        <v>91</v>
      </c>
      <c r="B18" s="99"/>
      <c r="C18" s="97" t="s">
        <v>121</v>
      </c>
      <c r="D18" s="44">
        <v>49.041176470587999</v>
      </c>
      <c r="E18" s="41">
        <v>0.84</v>
      </c>
      <c r="F18" s="41" t="s">
        <v>119</v>
      </c>
      <c r="G18" s="44">
        <v>58.382352941176002</v>
      </c>
      <c r="H18" s="47"/>
    </row>
    <row r="19" spans="1:8" x14ac:dyDescent="0.3">
      <c r="A19" s="101">
        <v>1</v>
      </c>
      <c r="B19" s="42" t="s">
        <v>115</v>
      </c>
      <c r="C19" s="97"/>
      <c r="D19" s="44">
        <v>0</v>
      </c>
      <c r="E19" s="41"/>
      <c r="F19" s="41"/>
      <c r="G19" s="41"/>
      <c r="H19" s="100" t="s">
        <v>120</v>
      </c>
    </row>
    <row r="20" spans="1:8" x14ac:dyDescent="0.3">
      <c r="A20" s="97"/>
      <c r="B20" s="42" t="s">
        <v>116</v>
      </c>
      <c r="C20" s="97"/>
      <c r="D20" s="44">
        <v>0</v>
      </c>
      <c r="E20" s="41"/>
      <c r="F20" s="41"/>
      <c r="G20" s="41"/>
      <c r="H20" s="100"/>
    </row>
    <row r="21" spans="1:8" x14ac:dyDescent="0.3">
      <c r="A21" s="97"/>
      <c r="B21" s="42" t="s">
        <v>117</v>
      </c>
      <c r="C21" s="97"/>
      <c r="D21" s="44">
        <v>0</v>
      </c>
      <c r="E21" s="41"/>
      <c r="F21" s="41"/>
      <c r="G21" s="41"/>
      <c r="H21" s="100"/>
    </row>
    <row r="22" spans="1:8" x14ac:dyDescent="0.3">
      <c r="A22" s="97"/>
      <c r="B22" s="42" t="s">
        <v>118</v>
      </c>
      <c r="C22" s="97"/>
      <c r="D22" s="44">
        <v>49.041176470587999</v>
      </c>
      <c r="E22" s="41"/>
      <c r="F22" s="41"/>
      <c r="G22" s="41"/>
      <c r="H22" s="100"/>
    </row>
    <row r="23" spans="1:8" x14ac:dyDescent="0.3">
      <c r="A23" s="97" t="s">
        <v>123</v>
      </c>
      <c r="B23" s="42" t="s">
        <v>115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7"/>
      <c r="B24" s="42" t="s">
        <v>116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7"/>
      <c r="B25" s="42" t="s">
        <v>117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7"/>
      <c r="B26" s="42" t="s">
        <v>118</v>
      </c>
      <c r="C26" s="37"/>
      <c r="D26" s="43">
        <v>82.906119462022005</v>
      </c>
      <c r="E26" s="41"/>
      <c r="F26" s="41"/>
      <c r="G26" s="41"/>
      <c r="H26" s="47"/>
    </row>
    <row r="27" spans="1:8" x14ac:dyDescent="0.3">
      <c r="A27" s="98" t="s">
        <v>104</v>
      </c>
      <c r="B27" s="99"/>
      <c r="C27" s="97" t="s">
        <v>124</v>
      </c>
      <c r="D27" s="44">
        <v>33.864942991433999</v>
      </c>
      <c r="E27" s="41">
        <v>1.1200000000000001</v>
      </c>
      <c r="F27" s="41" t="s">
        <v>119</v>
      </c>
      <c r="G27" s="44">
        <v>30.236556242351998</v>
      </c>
      <c r="H27" s="47"/>
    </row>
    <row r="28" spans="1:8" x14ac:dyDescent="0.3">
      <c r="A28" s="101">
        <v>1</v>
      </c>
      <c r="B28" s="42" t="s">
        <v>115</v>
      </c>
      <c r="C28" s="97"/>
      <c r="D28" s="44">
        <v>0</v>
      </c>
      <c r="E28" s="41"/>
      <c r="F28" s="41"/>
      <c r="G28" s="41"/>
      <c r="H28" s="100" t="s">
        <v>27</v>
      </c>
    </row>
    <row r="29" spans="1:8" x14ac:dyDescent="0.3">
      <c r="A29" s="97"/>
      <c r="B29" s="42" t="s">
        <v>116</v>
      </c>
      <c r="C29" s="97"/>
      <c r="D29" s="44">
        <v>0</v>
      </c>
      <c r="E29" s="41"/>
      <c r="F29" s="41"/>
      <c r="G29" s="41"/>
      <c r="H29" s="100"/>
    </row>
    <row r="30" spans="1:8" x14ac:dyDescent="0.3">
      <c r="A30" s="97"/>
      <c r="B30" s="42" t="s">
        <v>117</v>
      </c>
      <c r="C30" s="97"/>
      <c r="D30" s="44">
        <v>0</v>
      </c>
      <c r="E30" s="41"/>
      <c r="F30" s="41"/>
      <c r="G30" s="41"/>
      <c r="H30" s="100"/>
    </row>
    <row r="31" spans="1:8" x14ac:dyDescent="0.3">
      <c r="A31" s="97"/>
      <c r="B31" s="42" t="s">
        <v>118</v>
      </c>
      <c r="C31" s="97"/>
      <c r="D31" s="44">
        <v>33.864942991433999</v>
      </c>
      <c r="E31" s="41"/>
      <c r="F31" s="41"/>
      <c r="G31" s="41"/>
      <c r="H31" s="100"/>
    </row>
    <row r="32" spans="1:8" ht="24.6" x14ac:dyDescent="0.3">
      <c r="A32" s="95" t="s">
        <v>93</v>
      </c>
      <c r="B32" s="96"/>
      <c r="C32" s="37"/>
      <c r="D32" s="43">
        <v>3312.2538323903</v>
      </c>
      <c r="E32" s="41"/>
      <c r="F32" s="41"/>
      <c r="G32" s="41"/>
      <c r="H32" s="47"/>
    </row>
    <row r="33" spans="1:8" x14ac:dyDescent="0.3">
      <c r="A33" s="97" t="s">
        <v>125</v>
      </c>
      <c r="B33" s="42" t="s">
        <v>115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7"/>
      <c r="B34" s="42" t="s">
        <v>116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7"/>
      <c r="B35" s="42" t="s">
        <v>117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7"/>
      <c r="B36" s="42" t="s">
        <v>118</v>
      </c>
      <c r="C36" s="37"/>
      <c r="D36" s="43">
        <v>3312.2538323903</v>
      </c>
      <c r="E36" s="41"/>
      <c r="F36" s="41"/>
      <c r="G36" s="41"/>
      <c r="H36" s="47"/>
    </row>
    <row r="37" spans="1:8" x14ac:dyDescent="0.3">
      <c r="A37" s="98" t="s">
        <v>93</v>
      </c>
      <c r="B37" s="99"/>
      <c r="C37" s="97" t="s">
        <v>121</v>
      </c>
      <c r="D37" s="44">
        <v>3312.2538323903</v>
      </c>
      <c r="E37" s="41">
        <v>0.84</v>
      </c>
      <c r="F37" s="41" t="s">
        <v>119</v>
      </c>
      <c r="G37" s="44">
        <v>3943.1593242741001</v>
      </c>
      <c r="H37" s="47"/>
    </row>
    <row r="38" spans="1:8" x14ac:dyDescent="0.3">
      <c r="A38" s="101">
        <v>1</v>
      </c>
      <c r="B38" s="42" t="s">
        <v>115</v>
      </c>
      <c r="C38" s="97"/>
      <c r="D38" s="44">
        <v>0</v>
      </c>
      <c r="E38" s="41"/>
      <c r="F38" s="41"/>
      <c r="G38" s="41"/>
      <c r="H38" s="100" t="s">
        <v>120</v>
      </c>
    </row>
    <row r="39" spans="1:8" x14ac:dyDescent="0.3">
      <c r="A39" s="97"/>
      <c r="B39" s="42" t="s">
        <v>116</v>
      </c>
      <c r="C39" s="97"/>
      <c r="D39" s="44">
        <v>0</v>
      </c>
      <c r="E39" s="41"/>
      <c r="F39" s="41"/>
      <c r="G39" s="41"/>
      <c r="H39" s="100"/>
    </row>
    <row r="40" spans="1:8" x14ac:dyDescent="0.3">
      <c r="A40" s="97"/>
      <c r="B40" s="42" t="s">
        <v>117</v>
      </c>
      <c r="C40" s="97"/>
      <c r="D40" s="44">
        <v>0</v>
      </c>
      <c r="E40" s="41"/>
      <c r="F40" s="41"/>
      <c r="G40" s="41"/>
      <c r="H40" s="100"/>
    </row>
    <row r="41" spans="1:8" x14ac:dyDescent="0.3">
      <c r="A41" s="97"/>
      <c r="B41" s="42" t="s">
        <v>118</v>
      </c>
      <c r="C41" s="97"/>
      <c r="D41" s="44">
        <v>3312.2538323903</v>
      </c>
      <c r="E41" s="41"/>
      <c r="F41" s="41"/>
      <c r="G41" s="41"/>
      <c r="H41" s="100"/>
    </row>
    <row r="42" spans="1:8" ht="24.6" x14ac:dyDescent="0.3">
      <c r="A42" s="95" t="s">
        <v>96</v>
      </c>
      <c r="B42" s="96"/>
      <c r="C42" s="37"/>
      <c r="D42" s="43">
        <v>0</v>
      </c>
      <c r="E42" s="41"/>
      <c r="F42" s="41"/>
      <c r="G42" s="41"/>
      <c r="H42" s="47"/>
    </row>
    <row r="43" spans="1:8" x14ac:dyDescent="0.3">
      <c r="A43" s="97" t="s">
        <v>126</v>
      </c>
      <c r="B43" s="42" t="s">
        <v>115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7"/>
      <c r="B44" s="42" t="s">
        <v>116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7"/>
      <c r="B45" s="42" t="s">
        <v>117</v>
      </c>
      <c r="C45" s="37"/>
      <c r="D45" s="43">
        <v>0</v>
      </c>
      <c r="E45" s="41"/>
      <c r="F45" s="41"/>
      <c r="G45" s="41"/>
      <c r="H45" s="47"/>
    </row>
    <row r="46" spans="1:8" x14ac:dyDescent="0.3">
      <c r="A46" s="97"/>
      <c r="B46" s="42" t="s">
        <v>118</v>
      </c>
      <c r="C46" s="37"/>
      <c r="D46" s="43">
        <v>0</v>
      </c>
      <c r="E46" s="41"/>
      <c r="F46" s="41"/>
      <c r="G46" s="41"/>
      <c r="H46" s="47"/>
    </row>
    <row r="47" spans="1:8" x14ac:dyDescent="0.3">
      <c r="A47" s="98" t="s">
        <v>98</v>
      </c>
      <c r="B47" s="99"/>
      <c r="C47" s="97" t="s">
        <v>129</v>
      </c>
      <c r="D47" s="44">
        <v>0</v>
      </c>
      <c r="E47" s="41">
        <v>0.2</v>
      </c>
      <c r="F47" s="41" t="s">
        <v>127</v>
      </c>
      <c r="G47" s="44">
        <v>0</v>
      </c>
      <c r="H47" s="47"/>
    </row>
    <row r="48" spans="1:8" x14ac:dyDescent="0.3">
      <c r="A48" s="101">
        <v>1</v>
      </c>
      <c r="B48" s="42" t="s">
        <v>115</v>
      </c>
      <c r="C48" s="97"/>
      <c r="D48" s="44">
        <v>0</v>
      </c>
      <c r="E48" s="41"/>
      <c r="F48" s="41"/>
      <c r="G48" s="41"/>
      <c r="H48" s="100" t="s">
        <v>128</v>
      </c>
    </row>
    <row r="49" spans="1:8" x14ac:dyDescent="0.3">
      <c r="A49" s="97"/>
      <c r="B49" s="42" t="s">
        <v>116</v>
      </c>
      <c r="C49" s="97"/>
      <c r="D49" s="44">
        <v>0</v>
      </c>
      <c r="E49" s="41"/>
      <c r="F49" s="41"/>
      <c r="G49" s="41"/>
      <c r="H49" s="100"/>
    </row>
    <row r="50" spans="1:8" x14ac:dyDescent="0.3">
      <c r="A50" s="97"/>
      <c r="B50" s="42" t="s">
        <v>117</v>
      </c>
      <c r="C50" s="97"/>
      <c r="D50" s="44">
        <v>0</v>
      </c>
      <c r="E50" s="41"/>
      <c r="F50" s="41"/>
      <c r="G50" s="41"/>
      <c r="H50" s="100"/>
    </row>
    <row r="51" spans="1:8" x14ac:dyDescent="0.3">
      <c r="A51" s="97"/>
      <c r="B51" s="42" t="s">
        <v>118</v>
      </c>
      <c r="C51" s="97"/>
      <c r="D51" s="44">
        <v>0</v>
      </c>
      <c r="E51" s="41"/>
      <c r="F51" s="41"/>
      <c r="G51" s="41"/>
      <c r="H51" s="100"/>
    </row>
    <row r="52" spans="1:8" ht="24.6" x14ac:dyDescent="0.3">
      <c r="A52" s="95" t="s">
        <v>65</v>
      </c>
      <c r="B52" s="96"/>
      <c r="C52" s="37"/>
      <c r="D52" s="43">
        <v>20414.048177966</v>
      </c>
      <c r="E52" s="41"/>
      <c r="F52" s="41"/>
      <c r="G52" s="41"/>
      <c r="H52" s="47"/>
    </row>
    <row r="53" spans="1:8" x14ac:dyDescent="0.3">
      <c r="A53" s="97" t="s">
        <v>130</v>
      </c>
      <c r="B53" s="42" t="s">
        <v>115</v>
      </c>
      <c r="C53" s="37"/>
      <c r="D53" s="43">
        <v>0</v>
      </c>
      <c r="E53" s="41"/>
      <c r="F53" s="41"/>
      <c r="G53" s="41"/>
      <c r="H53" s="47"/>
    </row>
    <row r="54" spans="1:8" x14ac:dyDescent="0.3">
      <c r="A54" s="97"/>
      <c r="B54" s="42" t="s">
        <v>116</v>
      </c>
      <c r="C54" s="37"/>
      <c r="D54" s="43">
        <v>0</v>
      </c>
      <c r="E54" s="41"/>
      <c r="F54" s="41"/>
      <c r="G54" s="41"/>
      <c r="H54" s="47"/>
    </row>
    <row r="55" spans="1:8" x14ac:dyDescent="0.3">
      <c r="A55" s="97"/>
      <c r="B55" s="42" t="s">
        <v>117</v>
      </c>
      <c r="C55" s="37"/>
      <c r="D55" s="43">
        <v>0</v>
      </c>
      <c r="E55" s="41"/>
      <c r="F55" s="41"/>
      <c r="G55" s="41"/>
      <c r="H55" s="47"/>
    </row>
    <row r="56" spans="1:8" x14ac:dyDescent="0.3">
      <c r="A56" s="97"/>
      <c r="B56" s="42" t="s">
        <v>118</v>
      </c>
      <c r="C56" s="37"/>
      <c r="D56" s="43">
        <v>19772.089097409</v>
      </c>
      <c r="E56" s="41"/>
      <c r="F56" s="41"/>
      <c r="G56" s="41"/>
      <c r="H56" s="47"/>
    </row>
    <row r="57" spans="1:8" x14ac:dyDescent="0.3">
      <c r="A57" s="98" t="s">
        <v>65</v>
      </c>
      <c r="B57" s="99"/>
      <c r="C57" s="97" t="s">
        <v>129</v>
      </c>
      <c r="D57" s="44">
        <v>19772.089097409</v>
      </c>
      <c r="E57" s="41">
        <v>0.2</v>
      </c>
      <c r="F57" s="41" t="s">
        <v>127</v>
      </c>
      <c r="G57" s="44">
        <v>98860.445487044999</v>
      </c>
      <c r="H57" s="47"/>
    </row>
    <row r="58" spans="1:8" x14ac:dyDescent="0.3">
      <c r="A58" s="101">
        <v>1</v>
      </c>
      <c r="B58" s="42" t="s">
        <v>115</v>
      </c>
      <c r="C58" s="97"/>
      <c r="D58" s="44">
        <v>0</v>
      </c>
      <c r="E58" s="41"/>
      <c r="F58" s="41"/>
      <c r="G58" s="41"/>
      <c r="H58" s="100" t="s">
        <v>128</v>
      </c>
    </row>
    <row r="59" spans="1:8" x14ac:dyDescent="0.3">
      <c r="A59" s="97"/>
      <c r="B59" s="42" t="s">
        <v>116</v>
      </c>
      <c r="C59" s="97"/>
      <c r="D59" s="44">
        <v>0</v>
      </c>
      <c r="E59" s="41"/>
      <c r="F59" s="41"/>
      <c r="G59" s="41"/>
      <c r="H59" s="100"/>
    </row>
    <row r="60" spans="1:8" x14ac:dyDescent="0.3">
      <c r="A60" s="97"/>
      <c r="B60" s="42" t="s">
        <v>117</v>
      </c>
      <c r="C60" s="97"/>
      <c r="D60" s="44">
        <v>0</v>
      </c>
      <c r="E60" s="41"/>
      <c r="F60" s="41"/>
      <c r="G60" s="41"/>
      <c r="H60" s="100"/>
    </row>
    <row r="61" spans="1:8" x14ac:dyDescent="0.3">
      <c r="A61" s="97"/>
      <c r="B61" s="42" t="s">
        <v>118</v>
      </c>
      <c r="C61" s="97"/>
      <c r="D61" s="44">
        <v>19772.089097409</v>
      </c>
      <c r="E61" s="41"/>
      <c r="F61" s="41"/>
      <c r="G61" s="41"/>
      <c r="H61" s="100"/>
    </row>
    <row r="62" spans="1:8" x14ac:dyDescent="0.3">
      <c r="A62" s="97" t="s">
        <v>131</v>
      </c>
      <c r="B62" s="42" t="s">
        <v>115</v>
      </c>
      <c r="C62" s="37"/>
      <c r="D62" s="43">
        <v>0</v>
      </c>
      <c r="E62" s="41"/>
      <c r="F62" s="41"/>
      <c r="G62" s="41"/>
      <c r="H62" s="47"/>
    </row>
    <row r="63" spans="1:8" x14ac:dyDescent="0.3">
      <c r="A63" s="97"/>
      <c r="B63" s="42" t="s">
        <v>116</v>
      </c>
      <c r="C63" s="37"/>
      <c r="D63" s="43">
        <v>0</v>
      </c>
      <c r="E63" s="41"/>
      <c r="F63" s="41"/>
      <c r="G63" s="41"/>
      <c r="H63" s="47"/>
    </row>
    <row r="64" spans="1:8" x14ac:dyDescent="0.3">
      <c r="A64" s="97"/>
      <c r="B64" s="42" t="s">
        <v>117</v>
      </c>
      <c r="C64" s="37"/>
      <c r="D64" s="43">
        <v>0</v>
      </c>
      <c r="E64" s="41"/>
      <c r="F64" s="41"/>
      <c r="G64" s="41"/>
      <c r="H64" s="47"/>
    </row>
    <row r="65" spans="1:8" x14ac:dyDescent="0.3">
      <c r="A65" s="97"/>
      <c r="B65" s="42" t="s">
        <v>118</v>
      </c>
      <c r="C65" s="37"/>
      <c r="D65" s="43">
        <v>20414.048177966</v>
      </c>
      <c r="E65" s="41"/>
      <c r="F65" s="41"/>
      <c r="G65" s="41"/>
      <c r="H65" s="47"/>
    </row>
    <row r="66" spans="1:8" x14ac:dyDescent="0.3">
      <c r="A66" s="98" t="s">
        <v>65</v>
      </c>
      <c r="B66" s="99"/>
      <c r="C66" s="97" t="s">
        <v>124</v>
      </c>
      <c r="D66" s="44">
        <v>641.95908055670998</v>
      </c>
      <c r="E66" s="41">
        <v>1.1200000000000001</v>
      </c>
      <c r="F66" s="41" t="s">
        <v>119</v>
      </c>
      <c r="G66" s="44">
        <v>573.17775049705995</v>
      </c>
      <c r="H66" s="47"/>
    </row>
    <row r="67" spans="1:8" x14ac:dyDescent="0.3">
      <c r="A67" s="101">
        <v>1</v>
      </c>
      <c r="B67" s="42" t="s">
        <v>115</v>
      </c>
      <c r="C67" s="97"/>
      <c r="D67" s="44">
        <v>0</v>
      </c>
      <c r="E67" s="41"/>
      <c r="F67" s="41"/>
      <c r="G67" s="41"/>
      <c r="H67" s="100" t="s">
        <v>27</v>
      </c>
    </row>
    <row r="68" spans="1:8" x14ac:dyDescent="0.3">
      <c r="A68" s="97"/>
      <c r="B68" s="42" t="s">
        <v>116</v>
      </c>
      <c r="C68" s="97"/>
      <c r="D68" s="44">
        <v>0</v>
      </c>
      <c r="E68" s="41"/>
      <c r="F68" s="41"/>
      <c r="G68" s="41"/>
      <c r="H68" s="100"/>
    </row>
    <row r="69" spans="1:8" x14ac:dyDescent="0.3">
      <c r="A69" s="97"/>
      <c r="B69" s="42" t="s">
        <v>117</v>
      </c>
      <c r="C69" s="97"/>
      <c r="D69" s="44">
        <v>0</v>
      </c>
      <c r="E69" s="41"/>
      <c r="F69" s="41"/>
      <c r="G69" s="41"/>
      <c r="H69" s="100"/>
    </row>
    <row r="70" spans="1:8" x14ac:dyDescent="0.3">
      <c r="A70" s="97"/>
      <c r="B70" s="42" t="s">
        <v>118</v>
      </c>
      <c r="C70" s="97"/>
      <c r="D70" s="44">
        <v>641.95908055670998</v>
      </c>
      <c r="E70" s="41"/>
      <c r="F70" s="41"/>
      <c r="G70" s="41"/>
      <c r="H70" s="100"/>
    </row>
    <row r="71" spans="1:8" ht="24.6" x14ac:dyDescent="0.3">
      <c r="A71" s="95" t="s">
        <v>27</v>
      </c>
      <c r="B71" s="96"/>
      <c r="C71" s="37"/>
      <c r="D71" s="43">
        <v>11137.288093138999</v>
      </c>
      <c r="E71" s="41"/>
      <c r="F71" s="41"/>
      <c r="G71" s="41"/>
      <c r="H71" s="47"/>
    </row>
    <row r="72" spans="1:8" x14ac:dyDescent="0.3">
      <c r="A72" s="97" t="s">
        <v>132</v>
      </c>
      <c r="B72" s="42" t="s">
        <v>115</v>
      </c>
      <c r="C72" s="37"/>
      <c r="D72" s="43">
        <v>10427.182569787001</v>
      </c>
      <c r="E72" s="41"/>
      <c r="F72" s="41"/>
      <c r="G72" s="41"/>
      <c r="H72" s="47"/>
    </row>
    <row r="73" spans="1:8" x14ac:dyDescent="0.3">
      <c r="A73" s="97"/>
      <c r="B73" s="42" t="s">
        <v>116</v>
      </c>
      <c r="C73" s="37"/>
      <c r="D73" s="43">
        <v>710.10552335163004</v>
      </c>
      <c r="E73" s="41"/>
      <c r="F73" s="41"/>
      <c r="G73" s="41"/>
      <c r="H73" s="47"/>
    </row>
    <row r="74" spans="1:8" x14ac:dyDescent="0.3">
      <c r="A74" s="97"/>
      <c r="B74" s="42" t="s">
        <v>117</v>
      </c>
      <c r="C74" s="37"/>
      <c r="D74" s="43">
        <v>0</v>
      </c>
      <c r="E74" s="41"/>
      <c r="F74" s="41"/>
      <c r="G74" s="41"/>
      <c r="H74" s="47"/>
    </row>
    <row r="75" spans="1:8" x14ac:dyDescent="0.3">
      <c r="A75" s="97"/>
      <c r="B75" s="42" t="s">
        <v>118</v>
      </c>
      <c r="C75" s="37"/>
      <c r="D75" s="43">
        <v>0</v>
      </c>
      <c r="E75" s="41"/>
      <c r="F75" s="41"/>
      <c r="G75" s="41"/>
      <c r="H75" s="47"/>
    </row>
    <row r="76" spans="1:8" x14ac:dyDescent="0.3">
      <c r="A76" s="98" t="s">
        <v>102</v>
      </c>
      <c r="B76" s="99"/>
      <c r="C76" s="97" t="s">
        <v>124</v>
      </c>
      <c r="D76" s="44">
        <v>11137.288093138999</v>
      </c>
      <c r="E76" s="41">
        <v>1.1200000000000001</v>
      </c>
      <c r="F76" s="41" t="s">
        <v>119</v>
      </c>
      <c r="G76" s="44">
        <v>9944.007226017</v>
      </c>
      <c r="H76" s="47"/>
    </row>
    <row r="77" spans="1:8" x14ac:dyDescent="0.3">
      <c r="A77" s="101">
        <v>1</v>
      </c>
      <c r="B77" s="42" t="s">
        <v>115</v>
      </c>
      <c r="C77" s="97"/>
      <c r="D77" s="44">
        <v>10427.182569787001</v>
      </c>
      <c r="E77" s="41"/>
      <c r="F77" s="41"/>
      <c r="G77" s="41"/>
      <c r="H77" s="100" t="s">
        <v>27</v>
      </c>
    </row>
    <row r="78" spans="1:8" x14ac:dyDescent="0.3">
      <c r="A78" s="97"/>
      <c r="B78" s="42" t="s">
        <v>116</v>
      </c>
      <c r="C78" s="97"/>
      <c r="D78" s="44">
        <v>710.10552335163004</v>
      </c>
      <c r="E78" s="41"/>
      <c r="F78" s="41"/>
      <c r="G78" s="41"/>
      <c r="H78" s="100"/>
    </row>
    <row r="79" spans="1:8" x14ac:dyDescent="0.3">
      <c r="A79" s="97"/>
      <c r="B79" s="42" t="s">
        <v>117</v>
      </c>
      <c r="C79" s="97"/>
      <c r="D79" s="44">
        <v>0</v>
      </c>
      <c r="E79" s="41"/>
      <c r="F79" s="41"/>
      <c r="G79" s="41"/>
      <c r="H79" s="100"/>
    </row>
    <row r="80" spans="1:8" x14ac:dyDescent="0.3">
      <c r="A80" s="97"/>
      <c r="B80" s="42" t="s">
        <v>118</v>
      </c>
      <c r="C80" s="97"/>
      <c r="D80" s="44">
        <v>0</v>
      </c>
      <c r="E80" s="41"/>
      <c r="F80" s="41"/>
      <c r="G80" s="41"/>
      <c r="H80" s="100"/>
    </row>
    <row r="81" spans="1:8" x14ac:dyDescent="0.3">
      <c r="A81" s="46"/>
      <c r="C81" s="46"/>
      <c r="D81" s="40"/>
      <c r="E81" s="40"/>
      <c r="F81" s="40"/>
      <c r="G81" s="40"/>
      <c r="H81" s="49"/>
    </row>
    <row r="83" spans="1:8" x14ac:dyDescent="0.3">
      <c r="A83" s="94" t="s">
        <v>133</v>
      </c>
      <c r="B83" s="94"/>
      <c r="C83" s="94"/>
      <c r="D83" s="94"/>
      <c r="E83" s="94"/>
      <c r="F83" s="94"/>
      <c r="G83" s="94"/>
      <c r="H83" s="94"/>
    </row>
    <row r="84" spans="1:8" x14ac:dyDescent="0.3">
      <c r="A84" s="94" t="s">
        <v>134</v>
      </c>
      <c r="B84" s="94"/>
      <c r="C84" s="94"/>
      <c r="D84" s="94"/>
      <c r="E84" s="94"/>
      <c r="F84" s="94"/>
      <c r="G84" s="94"/>
      <c r="H84" s="94"/>
    </row>
  </sheetData>
  <mergeCells count="48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B42"/>
    <mergeCell ref="A43:A46"/>
    <mergeCell ref="A47:B47"/>
    <mergeCell ref="H48:H51"/>
    <mergeCell ref="C47:C51"/>
    <mergeCell ref="A48:A51"/>
    <mergeCell ref="A52:B52"/>
    <mergeCell ref="A53:A56"/>
    <mergeCell ref="A57:B57"/>
    <mergeCell ref="H58:H61"/>
    <mergeCell ref="C57:C61"/>
    <mergeCell ref="A58:A61"/>
    <mergeCell ref="A62:A65"/>
    <mergeCell ref="A66:B66"/>
    <mergeCell ref="H67:H70"/>
    <mergeCell ref="C66:C70"/>
    <mergeCell ref="A67:A70"/>
    <mergeCell ref="A83:H83"/>
    <mergeCell ref="A84:H84"/>
    <mergeCell ref="A71:B71"/>
    <mergeCell ref="A72:A75"/>
    <mergeCell ref="A76:B76"/>
    <mergeCell ref="H77:H80"/>
    <mergeCell ref="C76:C80"/>
    <mergeCell ref="A77:A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3" t="s">
        <v>135</v>
      </c>
      <c r="B1" s="103"/>
      <c r="C1" s="103"/>
      <c r="D1" s="103"/>
      <c r="E1" s="103"/>
      <c r="F1" s="103"/>
      <c r="G1" s="103"/>
      <c r="H1" s="103"/>
    </row>
    <row r="3" spans="1:8" ht="44.25" customHeight="1" x14ac:dyDescent="0.3">
      <c r="A3" s="6" t="s">
        <v>136</v>
      </c>
      <c r="B3" s="6" t="s">
        <v>137</v>
      </c>
      <c r="C3" s="6" t="s">
        <v>138</v>
      </c>
      <c r="D3" s="6" t="s">
        <v>139</v>
      </c>
      <c r="E3" s="6" t="s">
        <v>140</v>
      </c>
      <c r="F3" s="6" t="s">
        <v>141</v>
      </c>
      <c r="G3" s="6" t="s">
        <v>142</v>
      </c>
      <c r="H3" s="6" t="s">
        <v>143</v>
      </c>
    </row>
    <row r="4" spans="1:8" ht="39" customHeight="1" x14ac:dyDescent="0.3">
      <c r="A4" s="25" t="s">
        <v>144</v>
      </c>
      <c r="B4" s="26" t="s">
        <v>119</v>
      </c>
      <c r="C4" s="27">
        <v>4.2741176470587998</v>
      </c>
      <c r="D4" s="27">
        <v>1662.7573397988001</v>
      </c>
      <c r="E4" s="26">
        <v>0.4</v>
      </c>
      <c r="F4" s="26"/>
      <c r="G4" s="27">
        <v>7106.8204888106002</v>
      </c>
      <c r="H4" s="28"/>
    </row>
    <row r="5" spans="1:8" ht="39" customHeight="1" x14ac:dyDescent="0.3">
      <c r="A5" s="25" t="s">
        <v>145</v>
      </c>
      <c r="B5" s="26" t="s">
        <v>119</v>
      </c>
      <c r="C5" s="27">
        <v>0.24705882352941</v>
      </c>
      <c r="D5" s="27">
        <v>1363.9187907776</v>
      </c>
      <c r="E5" s="26">
        <v>0.4</v>
      </c>
      <c r="F5" s="26"/>
      <c r="G5" s="27">
        <v>336.96817183917</v>
      </c>
      <c r="H5" s="28"/>
    </row>
    <row r="6" spans="1:8" ht="39" customHeight="1" x14ac:dyDescent="0.3">
      <c r="A6" s="25" t="s">
        <v>146</v>
      </c>
      <c r="B6" s="26" t="s">
        <v>119</v>
      </c>
      <c r="C6" s="27">
        <v>3.7305882352941002</v>
      </c>
      <c r="D6" s="27">
        <v>1049.6719013825</v>
      </c>
      <c r="E6" s="26">
        <v>0.4</v>
      </c>
      <c r="F6" s="26"/>
      <c r="G6" s="27">
        <v>3915.8936462164002</v>
      </c>
      <c r="H6" s="28"/>
    </row>
    <row r="7" spans="1:8" ht="39" customHeight="1" x14ac:dyDescent="0.3">
      <c r="A7" s="25" t="s">
        <v>147</v>
      </c>
      <c r="B7" s="26" t="s">
        <v>119</v>
      </c>
      <c r="C7" s="27">
        <v>0.84</v>
      </c>
      <c r="D7" s="27">
        <v>6808.6826035618997</v>
      </c>
      <c r="E7" s="26">
        <v>0.4</v>
      </c>
      <c r="F7" s="26"/>
      <c r="G7" s="27">
        <v>5719.2933869919998</v>
      </c>
      <c r="H7" s="28"/>
    </row>
    <row r="8" spans="1:8" ht="39" customHeight="1" x14ac:dyDescent="0.3">
      <c r="A8" s="25" t="s">
        <v>148</v>
      </c>
      <c r="B8" s="26" t="s">
        <v>119</v>
      </c>
      <c r="C8" s="27">
        <v>1.60825</v>
      </c>
      <c r="D8" s="27">
        <v>5103.9171675885</v>
      </c>
      <c r="E8" s="26">
        <v>6</v>
      </c>
      <c r="F8" s="26"/>
      <c r="G8" s="27">
        <v>8208.3747847741997</v>
      </c>
      <c r="H8" s="28"/>
    </row>
    <row r="9" spans="1:8" ht="39" customHeight="1" x14ac:dyDescent="0.3">
      <c r="A9" s="25" t="s">
        <v>149</v>
      </c>
      <c r="B9" s="26" t="s">
        <v>119</v>
      </c>
      <c r="C9" s="27">
        <v>0.46899999999999997</v>
      </c>
      <c r="D9" s="27">
        <v>818.22700652441995</v>
      </c>
      <c r="E9" s="26">
        <v>6</v>
      </c>
      <c r="F9" s="26"/>
      <c r="G9" s="27">
        <v>383.74846605994998</v>
      </c>
      <c r="H9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49" zoomScale="90" zoomScaleNormal="90" workbookViewId="0">
      <selection activeCell="A13" sqref="A13:H13"/>
    </sheetView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7" t="s">
        <v>164</v>
      </c>
      <c r="B13" s="87"/>
      <c r="C13" s="87"/>
      <c r="D13" s="87"/>
      <c r="E13" s="87"/>
      <c r="F13" s="87"/>
      <c r="G13" s="87"/>
      <c r="H13" s="87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0" t="s">
        <v>4</v>
      </c>
      <c r="B18" s="90" t="s">
        <v>13</v>
      </c>
      <c r="C18" s="90" t="s">
        <v>14</v>
      </c>
      <c r="D18" s="91" t="s">
        <v>15</v>
      </c>
      <c r="E18" s="92"/>
      <c r="F18" s="92"/>
      <c r="G18" s="92"/>
      <c r="H18" s="93"/>
    </row>
    <row r="19" spans="1:8" ht="85.2" customHeight="1" x14ac:dyDescent="0.3">
      <c r="A19" s="90"/>
      <c r="B19" s="90"/>
      <c r="C19" s="90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33074.258823529002</v>
      </c>
      <c r="E25" s="20">
        <v>2170.1647058824001</v>
      </c>
      <c r="F25" s="20">
        <v>0</v>
      </c>
      <c r="G25" s="20">
        <v>0</v>
      </c>
      <c r="H25" s="20">
        <v>35244.423529412001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10427.182569787001</v>
      </c>
      <c r="E26" s="20">
        <v>710.10552335163004</v>
      </c>
      <c r="F26" s="20">
        <v>0</v>
      </c>
      <c r="G26" s="20">
        <v>0</v>
      </c>
      <c r="H26" s="20">
        <v>11137.288093138999</v>
      </c>
    </row>
    <row r="27" spans="1:8" ht="16.95" customHeight="1" x14ac:dyDescent="0.3">
      <c r="A27" s="6"/>
      <c r="B27" s="9"/>
      <c r="C27" s="9" t="s">
        <v>28</v>
      </c>
      <c r="D27" s="20">
        <v>43501.441393317</v>
      </c>
      <c r="E27" s="20">
        <v>2880.270229234</v>
      </c>
      <c r="F27" s="20">
        <v>0</v>
      </c>
      <c r="G27" s="20">
        <v>0</v>
      </c>
      <c r="H27" s="20">
        <v>46381.711622551004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43501.441393317</v>
      </c>
      <c r="E43" s="20">
        <v>2880.270229234</v>
      </c>
      <c r="F43" s="20">
        <v>0</v>
      </c>
      <c r="G43" s="20">
        <v>0</v>
      </c>
      <c r="H43" s="20">
        <v>46381.711622551004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661.48517647058998</v>
      </c>
      <c r="E45" s="20">
        <v>43.403294117647</v>
      </c>
      <c r="F45" s="20">
        <v>0</v>
      </c>
      <c r="G45" s="20">
        <v>0</v>
      </c>
      <c r="H45" s="20">
        <v>704.88847058824001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1179.5454545455</v>
      </c>
      <c r="E46" s="20">
        <v>0</v>
      </c>
      <c r="F46" s="20">
        <v>0</v>
      </c>
      <c r="G46" s="20">
        <v>0</v>
      </c>
      <c r="H46" s="20">
        <v>1179.5454545455</v>
      </c>
    </row>
    <row r="47" spans="1:8" ht="31.2" x14ac:dyDescent="0.3">
      <c r="A47" s="6">
        <v>5</v>
      </c>
      <c r="B47" s="6" t="s">
        <v>41</v>
      </c>
      <c r="C47" s="32" t="s">
        <v>44</v>
      </c>
      <c r="D47" s="20">
        <v>208.54365139575</v>
      </c>
      <c r="E47" s="20">
        <v>14.202110467033</v>
      </c>
      <c r="F47" s="20">
        <v>0</v>
      </c>
      <c r="G47" s="20">
        <v>0</v>
      </c>
      <c r="H47" s="20">
        <v>222.74576186278</v>
      </c>
    </row>
    <row r="48" spans="1:8" ht="16.95" customHeight="1" x14ac:dyDescent="0.3">
      <c r="A48" s="6"/>
      <c r="B48" s="9"/>
      <c r="C48" s="9" t="s">
        <v>45</v>
      </c>
      <c r="D48" s="20">
        <v>2049.5742824118001</v>
      </c>
      <c r="E48" s="20">
        <v>57.605404584680002</v>
      </c>
      <c r="F48" s="20">
        <v>0</v>
      </c>
      <c r="G48" s="20">
        <v>0</v>
      </c>
      <c r="H48" s="20">
        <v>2107.1796869965001</v>
      </c>
    </row>
    <row r="49" spans="1:8" ht="16.95" customHeight="1" x14ac:dyDescent="0.3">
      <c r="A49" s="6"/>
      <c r="B49" s="9"/>
      <c r="C49" s="9" t="s">
        <v>46</v>
      </c>
      <c r="D49" s="20">
        <v>45551.015675729002</v>
      </c>
      <c r="E49" s="20">
        <v>2937.8756338187</v>
      </c>
      <c r="F49" s="20">
        <v>0</v>
      </c>
      <c r="G49" s="20">
        <v>0</v>
      </c>
      <c r="H49" s="20">
        <v>48488.891309546998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x14ac:dyDescent="0.3">
      <c r="A51" s="6">
        <v>6</v>
      </c>
      <c r="B51" s="6" t="s">
        <v>48</v>
      </c>
      <c r="C51" s="7" t="s">
        <v>49</v>
      </c>
      <c r="D51" s="20">
        <v>0</v>
      </c>
      <c r="E51" s="20">
        <v>0</v>
      </c>
      <c r="F51" s="20">
        <v>0</v>
      </c>
      <c r="G51" s="20">
        <v>49.041176470587999</v>
      </c>
      <c r="H51" s="20">
        <v>49.041176470587999</v>
      </c>
    </row>
    <row r="52" spans="1:8" ht="31.2" x14ac:dyDescent="0.3">
      <c r="A52" s="6">
        <v>7</v>
      </c>
      <c r="B52" s="6" t="s">
        <v>50</v>
      </c>
      <c r="C52" s="7" t="s">
        <v>51</v>
      </c>
      <c r="D52" s="20">
        <v>880.5029184</v>
      </c>
      <c r="E52" s="20">
        <v>57.774124800000003</v>
      </c>
      <c r="F52" s="20">
        <v>0</v>
      </c>
      <c r="G52" s="20">
        <v>32.241176470588002</v>
      </c>
      <c r="H52" s="20">
        <v>970.51821967059004</v>
      </c>
    </row>
    <row r="53" spans="1:8" x14ac:dyDescent="0.3">
      <c r="A53" s="6">
        <v>8</v>
      </c>
      <c r="B53" s="6"/>
      <c r="C53" s="7" t="s">
        <v>52</v>
      </c>
      <c r="D53" s="20">
        <v>0</v>
      </c>
      <c r="E53" s="20">
        <v>0</v>
      </c>
      <c r="F53" s="20">
        <v>0</v>
      </c>
      <c r="G53" s="20">
        <v>1009.4218555614</v>
      </c>
      <c r="H53" s="20">
        <v>1009.4218555614</v>
      </c>
    </row>
    <row r="54" spans="1:8" ht="31.2" x14ac:dyDescent="0.3">
      <c r="A54" s="6">
        <v>9</v>
      </c>
      <c r="B54" s="6" t="s">
        <v>50</v>
      </c>
      <c r="C54" s="7" t="s">
        <v>53</v>
      </c>
      <c r="D54" s="20">
        <v>1539.824045282</v>
      </c>
      <c r="E54" s="20">
        <v>18.904429242668002</v>
      </c>
      <c r="F54" s="20">
        <v>0</v>
      </c>
      <c r="G54" s="20">
        <v>0</v>
      </c>
      <c r="H54" s="20">
        <v>1558.7284745246</v>
      </c>
    </row>
    <row r="55" spans="1:8" x14ac:dyDescent="0.3">
      <c r="A55" s="6">
        <v>10</v>
      </c>
      <c r="B55" s="6" t="s">
        <v>54</v>
      </c>
      <c r="C55" s="7" t="s">
        <v>55</v>
      </c>
      <c r="D55" s="20">
        <v>0</v>
      </c>
      <c r="E55" s="20">
        <v>0</v>
      </c>
      <c r="F55" s="20">
        <v>0</v>
      </c>
      <c r="G55" s="20">
        <v>1208.4494434091</v>
      </c>
      <c r="H55" s="20">
        <v>1208.4494434091</v>
      </c>
    </row>
    <row r="56" spans="1:8" x14ac:dyDescent="0.3">
      <c r="A56" s="6">
        <v>11</v>
      </c>
      <c r="B56" s="6" t="s">
        <v>56</v>
      </c>
      <c r="C56" s="7" t="s">
        <v>57</v>
      </c>
      <c r="D56" s="20">
        <v>0</v>
      </c>
      <c r="E56" s="20">
        <v>0</v>
      </c>
      <c r="F56" s="20">
        <v>0</v>
      </c>
      <c r="G56" s="20">
        <v>33.864942991433999</v>
      </c>
      <c r="H56" s="20">
        <v>33.864942991433999</v>
      </c>
    </row>
    <row r="57" spans="1:8" ht="16.95" customHeight="1" x14ac:dyDescent="0.3">
      <c r="A57" s="6"/>
      <c r="B57" s="9"/>
      <c r="C57" s="9" t="s">
        <v>58</v>
      </c>
      <c r="D57" s="20">
        <v>2420.326963682</v>
      </c>
      <c r="E57" s="20">
        <v>76.678554042667002</v>
      </c>
      <c r="F57" s="20">
        <v>0</v>
      </c>
      <c r="G57" s="20">
        <v>2333.0185949031002</v>
      </c>
      <c r="H57" s="20">
        <v>4830.0241126277997</v>
      </c>
    </row>
    <row r="58" spans="1:8" ht="16.95" customHeight="1" x14ac:dyDescent="0.3">
      <c r="A58" s="6"/>
      <c r="B58" s="9"/>
      <c r="C58" s="9" t="s">
        <v>59</v>
      </c>
      <c r="D58" s="20">
        <v>47971.342639410999</v>
      </c>
      <c r="E58" s="20">
        <v>3014.5541878612999</v>
      </c>
      <c r="F58" s="20">
        <v>0</v>
      </c>
      <c r="G58" s="20">
        <v>2333.0185949031002</v>
      </c>
      <c r="H58" s="20">
        <v>53318.915422175</v>
      </c>
    </row>
    <row r="59" spans="1:8" ht="16.9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/>
      <c r="B60" s="6"/>
      <c r="C60" s="7"/>
      <c r="D60" s="20"/>
      <c r="E60" s="20"/>
      <c r="F60" s="20"/>
      <c r="G60" s="20"/>
      <c r="H60" s="20">
        <f>SUM(D60:G60)</f>
        <v>0</v>
      </c>
    </row>
    <row r="61" spans="1:8" ht="16.95" customHeight="1" x14ac:dyDescent="0.3">
      <c r="A61" s="6"/>
      <c r="B61" s="9"/>
      <c r="C61" s="9" t="s">
        <v>61</v>
      </c>
      <c r="D61" s="20">
        <f>SUM(D60:D60)</f>
        <v>0</v>
      </c>
      <c r="E61" s="20">
        <f>SUM(E60:E60)</f>
        <v>0</v>
      </c>
      <c r="F61" s="20">
        <f>SUM(F60:F60)</f>
        <v>0</v>
      </c>
      <c r="G61" s="20">
        <f>SUM(G60:G60)</f>
        <v>0</v>
      </c>
      <c r="H61" s="20">
        <f>SUM(D61:G61)</f>
        <v>0</v>
      </c>
    </row>
    <row r="62" spans="1:8" ht="16.95" customHeight="1" x14ac:dyDescent="0.3">
      <c r="A62" s="6"/>
      <c r="B62" s="9"/>
      <c r="C62" s="9" t="s">
        <v>62</v>
      </c>
      <c r="D62" s="20">
        <v>47971.342639410999</v>
      </c>
      <c r="E62" s="20">
        <v>3014.5541878612999</v>
      </c>
      <c r="F62" s="20">
        <v>0</v>
      </c>
      <c r="G62" s="20">
        <v>2333.0185949031002</v>
      </c>
      <c r="H62" s="20">
        <v>53318.915422175</v>
      </c>
    </row>
    <row r="63" spans="1:8" ht="153" customHeight="1" x14ac:dyDescent="0.3">
      <c r="A63" s="6"/>
      <c r="B63" s="9"/>
      <c r="C63" s="9" t="s">
        <v>63</v>
      </c>
      <c r="D63" s="20"/>
      <c r="E63" s="20"/>
      <c r="F63" s="20"/>
      <c r="G63" s="20"/>
      <c r="H63" s="20"/>
    </row>
    <row r="64" spans="1:8" x14ac:dyDescent="0.3">
      <c r="A64" s="6">
        <v>12</v>
      </c>
      <c r="B64" s="6" t="s">
        <v>64</v>
      </c>
      <c r="C64" s="7" t="s">
        <v>65</v>
      </c>
      <c r="D64" s="20">
        <v>0</v>
      </c>
      <c r="E64" s="20">
        <v>0</v>
      </c>
      <c r="F64" s="20">
        <v>0</v>
      </c>
      <c r="G64" s="20">
        <v>3312.2538323903</v>
      </c>
      <c r="H64" s="20">
        <v>3312.2538323903</v>
      </c>
    </row>
    <row r="65" spans="1:8" x14ac:dyDescent="0.3">
      <c r="A65" s="6">
        <v>13</v>
      </c>
      <c r="B65" s="6" t="s">
        <v>78</v>
      </c>
      <c r="C65" s="7" t="s">
        <v>65</v>
      </c>
      <c r="D65" s="20">
        <v>0</v>
      </c>
      <c r="E65" s="20">
        <v>0</v>
      </c>
      <c r="F65" s="20">
        <v>0</v>
      </c>
      <c r="G65" s="20">
        <v>19772.089097409</v>
      </c>
      <c r="H65" s="20">
        <v>19772.089097409</v>
      </c>
    </row>
    <row r="66" spans="1:8" x14ac:dyDescent="0.3">
      <c r="A66" s="6">
        <v>14</v>
      </c>
      <c r="B66" s="6" t="s">
        <v>79</v>
      </c>
      <c r="C66" s="7" t="s">
        <v>65</v>
      </c>
      <c r="D66" s="20">
        <v>0</v>
      </c>
      <c r="E66" s="20">
        <v>0</v>
      </c>
      <c r="F66" s="20">
        <v>0</v>
      </c>
      <c r="G66" s="20">
        <v>641.95908055670998</v>
      </c>
      <c r="H66" s="20">
        <v>641.95908055670998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23726.302010356001</v>
      </c>
      <c r="H67" s="20">
        <v>23726.302010356001</v>
      </c>
    </row>
    <row r="68" spans="1:8" ht="16.95" customHeight="1" x14ac:dyDescent="0.3">
      <c r="A68" s="6"/>
      <c r="B68" s="9"/>
      <c r="C68" s="9" t="s">
        <v>76</v>
      </c>
      <c r="D68" s="20">
        <v>47971.342639410999</v>
      </c>
      <c r="E68" s="20">
        <v>3014.5541878612999</v>
      </c>
      <c r="F68" s="20">
        <v>0</v>
      </c>
      <c r="G68" s="20">
        <v>26059.320605258999</v>
      </c>
      <c r="H68" s="20">
        <v>77045.217432531004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1439.14027918233</v>
      </c>
      <c r="E70" s="20">
        <f>E68 * 3%</f>
        <v>90.436625635838993</v>
      </c>
      <c r="F70" s="20">
        <f>F68 * 3%</f>
        <v>0</v>
      </c>
      <c r="G70" s="20">
        <f>G68 * 3%</f>
        <v>781.77961815776996</v>
      </c>
      <c r="H70" s="20">
        <f>SUM(D70:G70)</f>
        <v>2311.3565229759388</v>
      </c>
    </row>
    <row r="71" spans="1:8" ht="16.95" customHeight="1" x14ac:dyDescent="0.3">
      <c r="A71" s="6"/>
      <c r="B71" s="9"/>
      <c r="C71" s="9" t="s">
        <v>72</v>
      </c>
      <c r="D71" s="20">
        <f>D70</f>
        <v>1439.14027918233</v>
      </c>
      <c r="E71" s="20">
        <f>E70</f>
        <v>90.436625635838993</v>
      </c>
      <c r="F71" s="20">
        <f>F70</f>
        <v>0</v>
      </c>
      <c r="G71" s="20">
        <f>G70</f>
        <v>781.77961815776996</v>
      </c>
      <c r="H71" s="20">
        <f>SUM(D71:G71)</f>
        <v>2311.3565229759388</v>
      </c>
    </row>
    <row r="72" spans="1:8" ht="16.95" customHeight="1" x14ac:dyDescent="0.3">
      <c r="A72" s="6"/>
      <c r="B72" s="9"/>
      <c r="C72" s="9" t="s">
        <v>71</v>
      </c>
      <c r="D72" s="20">
        <f>D71 + D68</f>
        <v>49410.482918593327</v>
      </c>
      <c r="E72" s="20">
        <f>E71 + E68</f>
        <v>3104.9908134971388</v>
      </c>
      <c r="F72" s="20">
        <f>F71 + F68</f>
        <v>0</v>
      </c>
      <c r="G72" s="20">
        <f>G71 + G68</f>
        <v>26841.100223416768</v>
      </c>
      <c r="H72" s="20">
        <f>SUM(D72:G72)</f>
        <v>79356.573955507236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9882.0965837186668</v>
      </c>
      <c r="E74" s="20">
        <f>E72 * 20%</f>
        <v>620.99816269942778</v>
      </c>
      <c r="F74" s="20">
        <f>F72 * 20%</f>
        <v>0</v>
      </c>
      <c r="G74" s="20">
        <f>G72 * 20%</f>
        <v>5368.220044683354</v>
      </c>
      <c r="H74" s="20">
        <f>SUM(D74:G74)</f>
        <v>15871.314791101449</v>
      </c>
    </row>
    <row r="75" spans="1:8" ht="16.95" customHeight="1" x14ac:dyDescent="0.3">
      <c r="A75" s="6"/>
      <c r="B75" s="9"/>
      <c r="C75" s="9" t="s">
        <v>67</v>
      </c>
      <c r="D75" s="20">
        <f>D74</f>
        <v>9882.0965837186668</v>
      </c>
      <c r="E75" s="20">
        <f>E74</f>
        <v>620.99816269942778</v>
      </c>
      <c r="F75" s="20">
        <f>F74</f>
        <v>0</v>
      </c>
      <c r="G75" s="20">
        <f>G74</f>
        <v>5368.220044683354</v>
      </c>
      <c r="H75" s="20">
        <f>SUM(D75:G75)</f>
        <v>15871.314791101449</v>
      </c>
    </row>
    <row r="76" spans="1:8" ht="16.95" customHeight="1" x14ac:dyDescent="0.3">
      <c r="A76" s="6"/>
      <c r="B76" s="9"/>
      <c r="C76" s="9" t="s">
        <v>66</v>
      </c>
      <c r="D76" s="20">
        <f>D75 + D72</f>
        <v>59292.579502311994</v>
      </c>
      <c r="E76" s="20">
        <f>E75 + E72</f>
        <v>3725.9889761965665</v>
      </c>
      <c r="F76" s="20">
        <f>F75 + F72</f>
        <v>0</v>
      </c>
      <c r="G76" s="20">
        <f>G75 + G72</f>
        <v>32209.32026810012</v>
      </c>
      <c r="H76" s="20">
        <f>SUM(D76:G76)</f>
        <v>95227.888746608689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87</v>
      </c>
      <c r="D13" s="19">
        <v>33074.258823529002</v>
      </c>
      <c r="E13" s="19">
        <v>2170.1647058824001</v>
      </c>
      <c r="F13" s="19">
        <v>0</v>
      </c>
      <c r="G13" s="19">
        <v>0</v>
      </c>
      <c r="H13" s="19">
        <v>35244.423529412001</v>
      </c>
      <c r="J13" s="5"/>
    </row>
    <row r="14" spans="1:14" ht="16.95" customHeight="1" x14ac:dyDescent="0.3">
      <c r="A14" s="6"/>
      <c r="B14" s="9"/>
      <c r="C14" s="9" t="s">
        <v>88</v>
      </c>
      <c r="D14" s="19">
        <v>33074.258823529002</v>
      </c>
      <c r="E14" s="19">
        <v>2170.1647058824001</v>
      </c>
      <c r="F14" s="19">
        <v>0</v>
      </c>
      <c r="G14" s="19">
        <v>0</v>
      </c>
      <c r="H14" s="19">
        <v>35244.423529412001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0</v>
      </c>
      <c r="E13" s="19">
        <v>0</v>
      </c>
      <c r="F13" s="19">
        <v>0</v>
      </c>
      <c r="G13" s="19">
        <v>49.041176470587999</v>
      </c>
      <c r="H13" s="19">
        <v>49.041176470587999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49.041176470587999</v>
      </c>
      <c r="H14" s="19">
        <v>49.041176470587999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93</v>
      </c>
      <c r="D13" s="19">
        <v>0</v>
      </c>
      <c r="E13" s="19">
        <v>0</v>
      </c>
      <c r="F13" s="19">
        <v>0</v>
      </c>
      <c r="G13" s="19">
        <v>3312.2538323903</v>
      </c>
      <c r="H13" s="19">
        <v>3312.2538323903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3312.2538323903</v>
      </c>
      <c r="H14" s="19">
        <v>3312.2538323903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96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98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65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65</v>
      </c>
      <c r="D13" s="19">
        <v>0</v>
      </c>
      <c r="E13" s="19">
        <v>0</v>
      </c>
      <c r="F13" s="19">
        <v>0</v>
      </c>
      <c r="G13" s="19">
        <v>19772.089097409</v>
      </c>
      <c r="H13" s="19">
        <v>19772.089097409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19772.089097409</v>
      </c>
      <c r="H14" s="19">
        <v>19772.089097409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102</v>
      </c>
      <c r="D13" s="19">
        <v>10427.182569787001</v>
      </c>
      <c r="E13" s="19">
        <v>710.10552335163004</v>
      </c>
      <c r="F13" s="19">
        <v>0</v>
      </c>
      <c r="G13" s="19">
        <v>0</v>
      </c>
      <c r="H13" s="19">
        <v>11137.288093138999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10427.182569787001</v>
      </c>
      <c r="E14" s="19">
        <v>710.10552335163004</v>
      </c>
      <c r="F14" s="19">
        <v>0</v>
      </c>
      <c r="G14" s="19">
        <v>0</v>
      </c>
      <c r="H14" s="19">
        <v>11137.288093138999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7" t="s">
        <v>164</v>
      </c>
      <c r="D2" s="87"/>
      <c r="E2" s="87"/>
      <c r="F2" s="87"/>
      <c r="G2" s="87"/>
      <c r="H2" s="87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0" t="s">
        <v>4</v>
      </c>
      <c r="B10" s="90" t="s">
        <v>13</v>
      </c>
      <c r="C10" s="90" t="s">
        <v>85</v>
      </c>
      <c r="D10" s="91" t="s">
        <v>15</v>
      </c>
      <c r="E10" s="92"/>
      <c r="F10" s="92"/>
      <c r="G10" s="92"/>
      <c r="H10" s="93"/>
      <c r="J10" s="5"/>
    </row>
    <row r="11" spans="1:14" ht="59.25" customHeight="1" x14ac:dyDescent="0.3">
      <c r="A11" s="90"/>
      <c r="B11" s="90"/>
      <c r="C11" s="90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101</v>
      </c>
      <c r="C13" s="25" t="s">
        <v>104</v>
      </c>
      <c r="D13" s="19">
        <v>0</v>
      </c>
      <c r="E13" s="19">
        <v>0</v>
      </c>
      <c r="F13" s="19">
        <v>0</v>
      </c>
      <c r="G13" s="19">
        <v>33.864942991433999</v>
      </c>
      <c r="H13" s="19">
        <v>33.864942991433999</v>
      </c>
      <c r="J13" s="5"/>
    </row>
    <row r="14" spans="1:14" ht="16.95" customHeight="1" x14ac:dyDescent="0.3">
      <c r="A14" s="6"/>
      <c r="B14" s="9"/>
      <c r="C14" s="9" t="s">
        <v>88</v>
      </c>
      <c r="D14" s="19">
        <v>0</v>
      </c>
      <c r="E14" s="19">
        <v>0</v>
      </c>
      <c r="F14" s="19">
        <v>0</v>
      </c>
      <c r="G14" s="19">
        <v>33.864942991433999</v>
      </c>
      <c r="H14" s="19">
        <v>33.864942991433999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518-02-01</vt:lpstr>
      <vt:lpstr>ОСР 518-09-01</vt:lpstr>
      <vt:lpstr>ОСР 518-12-01</vt:lpstr>
      <vt:lpstr>ОСР 6-07-01</vt:lpstr>
      <vt:lpstr>ОСР 6-12-01</vt:lpstr>
      <vt:lpstr>ОСР 27-02-01</vt:lpstr>
      <vt:lpstr>ОСР 27-09-01</vt:lpstr>
      <vt:lpstr>ОСР 27-12-01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2025-11-19T08:20:38Z</dcterms:modified>
</cp:coreProperties>
</file>